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1715" windowHeight="5640" activeTab="0"/>
  </bookViews>
  <sheets>
    <sheet name="BCTC tom tat quy IV nam 2006" sheetId="1" r:id="rId1"/>
  </sheets>
  <definedNames/>
  <calcPr fullCalcOnLoad="1"/>
</workbook>
</file>

<file path=xl/sharedStrings.xml><?xml version="1.0" encoding="utf-8"?>
<sst xmlns="http://schemas.openxmlformats.org/spreadsheetml/2006/main" count="106" uniqueCount="100">
  <si>
    <t>b¸o c¸o tµi chÝnh tãm t¾t</t>
  </si>
  <si>
    <t>I - b¶ng c©n ®èi kÕ to¸n</t>
  </si>
  <si>
    <t>TT</t>
  </si>
  <si>
    <t>Néi dung</t>
  </si>
  <si>
    <t xml:space="preserve"> C¸c kho¶n ®Çu t­ tµi chÝnh ng¾n h¹n</t>
  </si>
  <si>
    <t xml:space="preserve"> Hµng tån kho</t>
  </si>
  <si>
    <t xml:space="preserve"> Tµi s¶n cè ®Þnh</t>
  </si>
  <si>
    <t xml:space="preserve"> C¸c kho¶n ®Çu t­ tµi chÝnh dµi h¹n</t>
  </si>
  <si>
    <t>I</t>
  </si>
  <si>
    <t>II</t>
  </si>
  <si>
    <t>III</t>
  </si>
  <si>
    <t>IV</t>
  </si>
  <si>
    <t xml:space="preserve"> Nî ph¶i tr¶</t>
  </si>
  <si>
    <t xml:space="preserve"> Nî ng¾n h¹n</t>
  </si>
  <si>
    <t xml:space="preserve"> Nî dµi h¹n</t>
  </si>
  <si>
    <t>V</t>
  </si>
  <si>
    <t xml:space="preserve"> - Cæ phiÕu quü</t>
  </si>
  <si>
    <t xml:space="preserve"> - C¸c quü</t>
  </si>
  <si>
    <t>VI</t>
  </si>
  <si>
    <t>II - KÕt qu¶ ho¹t ®éng s¶n xuÊt kinh doanh</t>
  </si>
  <si>
    <t>ChØ tiªu</t>
  </si>
  <si>
    <t xml:space="preserve"> Gi¸ vèn hµng ho¸</t>
  </si>
  <si>
    <t xml:space="preserve"> Chi phÝ b¸n hµng</t>
  </si>
  <si>
    <t xml:space="preserve"> Chi phÝ qu¶n lý doanh nghiÖp</t>
  </si>
  <si>
    <t xml:space="preserve"> Chi phÝ kh¸c</t>
  </si>
  <si>
    <t xml:space="preserve"> Lîi nhuËn kh¸c</t>
  </si>
  <si>
    <t xml:space="preserve"> Thu nhËp trªn mçi cæ phiÕu</t>
  </si>
  <si>
    <t xml:space="preserve"> Cæ tøc trªn mçi cæ phiÕu</t>
  </si>
  <si>
    <t>III. c¸c chØ tiªu tµi chÝnh c¬ b¶n</t>
  </si>
  <si>
    <t>§¬n vÞ tÝnh</t>
  </si>
  <si>
    <t xml:space="preserve"> C¬ cÊu tµi s¶n</t>
  </si>
  <si>
    <t xml:space="preserve"> - Tµi s¶n cè ®Þnh/Tæng tµi s¶n</t>
  </si>
  <si>
    <t xml:space="preserve"> - Tµi s¶n l­u ®éng/Tæng tµi s¶n</t>
  </si>
  <si>
    <t xml:space="preserve"> C¬ cÊu nguån vèn</t>
  </si>
  <si>
    <t xml:space="preserve"> - Nî ph¶i tr¶/Tæng nguån vèn</t>
  </si>
  <si>
    <t xml:space="preserve"> - Nguån vèn chñ së h÷u</t>
  </si>
  <si>
    <t xml:space="preserve"> Kh¶ n¨ng thanh to¸n</t>
  </si>
  <si>
    <t xml:space="preserve"> - Kh¶ n¨ng thanh to¸n nhanh</t>
  </si>
  <si>
    <t xml:space="preserve"> - Kh¶ n¨ng thanh to¸n hiÖn hµnh</t>
  </si>
  <si>
    <t xml:space="preserve"> Tû suÊt lîi nhuËn</t>
  </si>
  <si>
    <t xml:space="preserve"> - Tû suÊt lîi nhuËn tr­íc thuÕ/Tæng tµi s¶n</t>
  </si>
  <si>
    <t xml:space="preserve"> - Tû suÊt lîi nhuËn sau thuÕ/Doanh thu thuÇn</t>
  </si>
  <si>
    <t>%</t>
  </si>
  <si>
    <t>LÇn</t>
  </si>
  <si>
    <t xml:space="preserve"> - Tû suÊt lîi nhuËn sau thuÕ/Nguån vèn CSH</t>
  </si>
  <si>
    <t>Luü kÕ</t>
  </si>
  <si>
    <t>Gi¸m ®èc c«ng ty</t>
  </si>
  <si>
    <t>Ghi chó :</t>
  </si>
  <si>
    <t xml:space="preserve"> - (15) ThuÕ thu nhËp ph¶i nép ®­îc tÝnh trªn c¬ së C«ng ty ®­îc miÔn gi¶m 50% sè thuÕ thu nhËp doanh nghiÖp ph¶i nép theo chÝnh s¸ch ­u ®·i ®èi víi C«ng ty cæ phÇn tham gia niªm yÕt cæ phiÕu trªn ThÞ tr­êng Chøng kho¸n</t>
  </si>
  <si>
    <t xml:space="preserve"> - (17) Thu nhËp trªn mçi cæ phiÕu  ®­îc tÝnh lo¹i trõ 1.020 cæ phiÕu quü</t>
  </si>
  <si>
    <t>INLACO HAIPHONG</t>
  </si>
  <si>
    <t>C«ng ty cæ phÇn Hîp t¸c lao ®éng víi n­íc ngoµi</t>
  </si>
  <si>
    <t>Sè 4 NguyÔn Tr·i - QuËn Ng« QuyÒn - H¶i Phßng</t>
  </si>
  <si>
    <t>Tel : 031/826867   Fax : 031.826838  Email : inlacohpg@hn.vnn.vn</t>
  </si>
  <si>
    <t>--------------------------------------------------------------------------------------</t>
  </si>
  <si>
    <r>
      <t>(</t>
    </r>
    <r>
      <rPr>
        <b/>
        <i/>
        <sz val="13"/>
        <rFont val=".VnTime"/>
        <family val="2"/>
      </rPr>
      <t>MÉu : CBTT-03</t>
    </r>
    <r>
      <rPr>
        <i/>
        <sz val="13"/>
        <rFont val=".VnTime"/>
        <family val="2"/>
      </rPr>
      <t xml:space="preserve"> : Ban hµnh theo th«ng t­ sè 57/2004/TT-BTC ngµy 17/6/2004 cña Bé tr­ëng Bé Tµi chÝnh h­íng dÉn vÒ viÖc c«ng bè th«ng tin trªn thÞ tr­êng chøng kho¸n)</t>
    </r>
  </si>
  <si>
    <t xml:space="preserve"> Tµi s¶n ng¾n h¹n</t>
  </si>
  <si>
    <t xml:space="preserve"> C¸c kho¶n ph¶i thu ng¾n h¹n</t>
  </si>
  <si>
    <t xml:space="preserve"> Tµi s¶n ng¾n h¹n kh¸c</t>
  </si>
  <si>
    <t xml:space="preserve"> Tµi s¶n  dµi h¹n</t>
  </si>
  <si>
    <t xml:space="preserve"> C¸c kho¶n ph¶i thu dµi h¹n</t>
  </si>
  <si>
    <t xml:space="preserve">  - Tµi s¶n cè ®Þnh h÷u h×nh</t>
  </si>
  <si>
    <t xml:space="preserve">  - Tµi s¶n cè ®Þnh v« h×nh</t>
  </si>
  <si>
    <t xml:space="preserve">  - Tµi s¶n cè ®Þnh thuª tµi chÝnh</t>
  </si>
  <si>
    <t xml:space="preserve">  - Chi phÝ x©y dùng c¬ b¶n dë dang</t>
  </si>
  <si>
    <t xml:space="preserve"> BÊt ®éng s¶n ®Çu t­</t>
  </si>
  <si>
    <t xml:space="preserve"> Tµi s¶n dµi h¹n kh¸c</t>
  </si>
  <si>
    <t>Tæng céng tµi s¶n</t>
  </si>
  <si>
    <t xml:space="preserve"> Vèn chñ së h÷u</t>
  </si>
  <si>
    <t xml:space="preserve"> - Vèn ®Çu t­ cña chñ së h÷u</t>
  </si>
  <si>
    <t xml:space="preserve"> - ThÆng d­ vèn cæ phÇn</t>
  </si>
  <si>
    <t xml:space="preserve"> - Chªnh lÖch ®¸nh gi¸ l¹i tµi s¶n</t>
  </si>
  <si>
    <t xml:space="preserve"> - Lîi nhuËn sau thuÕ ch­a ph©n phèi</t>
  </si>
  <si>
    <t xml:space="preserve"> - Nguån vèn ®Çu t­ x©y dùng c¬ b¶n</t>
  </si>
  <si>
    <t xml:space="preserve"> Nguån kinh phÝ vµ quü kh¸c</t>
  </si>
  <si>
    <t xml:space="preserve"> - Quü khen th­ëng phóc lîi</t>
  </si>
  <si>
    <t xml:space="preserve"> - Nguån kinh phÝ</t>
  </si>
  <si>
    <t xml:space="preserve"> - Nguån kinh phÝ ®· h×nh thµnh TSC§</t>
  </si>
  <si>
    <t>Tæng céng nguån vèn</t>
  </si>
  <si>
    <t xml:space="preserve"> Doanh thu b¸n hµng vµ cung cÊp dÞch vô</t>
  </si>
  <si>
    <t xml:space="preserve"> C¸c kho¶n gi¶m trõ doanh thu</t>
  </si>
  <si>
    <t xml:space="preserve"> Lîi nhuËn gép vÒ b¸n hµng vµ cung cÊp dÞch vô</t>
  </si>
  <si>
    <t xml:space="preserve"> Doanh thu ho¹t ®éng tµi chÝnh</t>
  </si>
  <si>
    <t xml:space="preserve"> Chi phÝ tµi chÝnh</t>
  </si>
  <si>
    <t xml:space="preserve"> Lîi nhuËn thuÇn tõ ho¹t ®éng kinh doanh</t>
  </si>
  <si>
    <t xml:space="preserve"> Thu nhËp kh¸c</t>
  </si>
  <si>
    <t xml:space="preserve"> Tæng lîi nhuËn kÕ to¸n tr­íc thuÕ</t>
  </si>
  <si>
    <t xml:space="preserve"> ThuÕ thu nhËp doanh nghiÖp</t>
  </si>
  <si>
    <t xml:space="preserve"> Lîi nhuËn sau thuÕ thu nhËp doanh nghiÖp</t>
  </si>
  <si>
    <t xml:space="preserve"> - (18) Cæ tøc trªn mçi cæ phiÕu  cña quý IV vµ n¨m 2006 ®­îc tÝnh trªn c¬ së kÕ ho¹ch tr¶ cæ tøc n¨m 2006 lµ 15%</t>
  </si>
  <si>
    <t>Quý IV n¨m 2006</t>
  </si>
  <si>
    <t xml:space="preserve"> TiÒn vµ c¸c kho¶n t­¬ng ®­¬ng tiÒn</t>
  </si>
  <si>
    <t>Sè cuèi quý</t>
  </si>
  <si>
    <t>Sè ®Çu kú</t>
  </si>
  <si>
    <t>Kú b¸o c¸o</t>
  </si>
  <si>
    <t>Quý IV    N¨m 2006</t>
  </si>
  <si>
    <t>Quý III    N¨m 2006</t>
  </si>
  <si>
    <t xml:space="preserve"> Doanh thu thuÇn vÒ b¸n hµng vµ cung cÊp dÞch vô</t>
  </si>
  <si>
    <t>Ngµy 20 th¸ng 01 n¨m 2007</t>
  </si>
  <si>
    <t xml:space="preserve"> - (6) Doanh thu ho¹t ®éng tµi chÝnh ( sè luü kÕ ) bao gåm 2 tû ®ång lîi nhuËn tõ chuyÓn nh­îng vèn ®Çu t­ cña C«ng ty t¹i C«ng ty Shinpetrol.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</si>
</sst>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??_-;_-@_-"/>
  </numFmts>
  <fonts count="11">
    <font>
      <sz val="13"/>
      <name val=".VnTime"/>
      <family val="0"/>
    </font>
    <font>
      <b/>
      <i/>
      <u val="single"/>
      <sz val="13"/>
      <name val=".VnTime"/>
      <family val="2"/>
    </font>
    <font>
      <i/>
      <sz val="13"/>
      <name val=".VnTime"/>
      <family val="2"/>
    </font>
    <font>
      <b/>
      <sz val="13"/>
      <name val=".VnTime"/>
      <family val="2"/>
    </font>
    <font>
      <b/>
      <sz val="13"/>
      <name val=".VnArialH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3"/>
      <name val=".VnTime"/>
      <family val="2"/>
    </font>
    <font>
      <b/>
      <sz val="16"/>
      <name val=".VnTimeH"/>
      <family val="2"/>
    </font>
    <font>
      <sz val="7"/>
      <color indexed="8"/>
      <name val="Arial"/>
      <family val="0"/>
    </font>
    <font>
      <b/>
      <sz val="13"/>
      <name val=".VnAvantH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5" fillId="0" borderId="0" xfId="15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 quotePrefix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65" fontId="6" fillId="0" borderId="11" xfId="15" applyNumberFormat="1" applyFont="1" applyBorder="1" applyAlignment="1">
      <alignment horizontal="center" vertical="center"/>
    </xf>
    <xf numFmtId="165" fontId="6" fillId="0" borderId="12" xfId="15" applyNumberFormat="1" applyFont="1" applyBorder="1" applyAlignment="1">
      <alignment horizontal="center" vertical="center"/>
    </xf>
    <xf numFmtId="165" fontId="6" fillId="0" borderId="13" xfId="15" applyNumberFormat="1" applyFont="1" applyBorder="1" applyAlignment="1">
      <alignment horizontal="center" vertical="center"/>
    </xf>
    <xf numFmtId="165" fontId="5" fillId="0" borderId="14" xfId="15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3" fillId="0" borderId="0" xfId="0" applyNumberFormat="1" applyFont="1" applyAlignment="1">
      <alignment vertical="center"/>
    </xf>
    <xf numFmtId="165" fontId="5" fillId="0" borderId="9" xfId="15" applyNumberFormat="1" applyFont="1" applyBorder="1" applyAlignment="1">
      <alignment horizontal="center" vertical="center"/>
    </xf>
    <xf numFmtId="165" fontId="5" fillId="0" borderId="15" xfId="15" applyNumberFormat="1" applyFont="1" applyBorder="1" applyAlignment="1">
      <alignment horizontal="center" vertical="center"/>
    </xf>
    <xf numFmtId="165" fontId="5" fillId="0" borderId="10" xfId="15" applyNumberFormat="1" applyFont="1" applyBorder="1" applyAlignment="1">
      <alignment horizontal="center" vertical="center"/>
    </xf>
    <xf numFmtId="43" fontId="5" fillId="0" borderId="16" xfId="15" applyFont="1" applyBorder="1" applyAlignment="1">
      <alignment horizontal="center" vertical="center"/>
    </xf>
    <xf numFmtId="43" fontId="5" fillId="0" borderId="17" xfId="15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3" fontId="5" fillId="0" borderId="19" xfId="15" applyFont="1" applyBorder="1" applyAlignment="1">
      <alignment horizontal="center" vertical="center"/>
    </xf>
    <xf numFmtId="43" fontId="5" fillId="0" borderId="20" xfId="15" applyFont="1" applyBorder="1" applyAlignment="1">
      <alignment horizontal="center" vertical="center"/>
    </xf>
    <xf numFmtId="43" fontId="5" fillId="0" borderId="21" xfId="15" applyFont="1" applyBorder="1" applyAlignment="1">
      <alignment horizontal="center" vertical="center"/>
    </xf>
    <xf numFmtId="43" fontId="5" fillId="0" borderId="22" xfId="15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5" fillId="0" borderId="23" xfId="15" applyNumberFormat="1" applyFont="1" applyBorder="1" applyAlignment="1">
      <alignment horizontal="center" vertical="center"/>
    </xf>
    <xf numFmtId="165" fontId="5" fillId="0" borderId="24" xfId="15" applyNumberFormat="1" applyFont="1" applyBorder="1" applyAlignment="1">
      <alignment horizontal="center" vertical="center"/>
    </xf>
    <xf numFmtId="165" fontId="5" fillId="0" borderId="25" xfId="15" applyNumberFormat="1" applyFont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5" fontId="5" fillId="0" borderId="26" xfId="15" applyNumberFormat="1" applyFont="1" applyBorder="1" applyAlignment="1">
      <alignment horizontal="center" vertical="center"/>
    </xf>
    <xf numFmtId="165" fontId="5" fillId="0" borderId="27" xfId="15" applyNumberFormat="1" applyFont="1" applyBorder="1" applyAlignment="1">
      <alignment horizontal="center" vertical="center"/>
    </xf>
    <xf numFmtId="165" fontId="5" fillId="0" borderId="28" xfId="15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65" fontId="5" fillId="0" borderId="29" xfId="15" applyNumberFormat="1" applyFont="1" applyBorder="1" applyAlignment="1">
      <alignment horizontal="center" vertical="center"/>
    </xf>
    <xf numFmtId="165" fontId="5" fillId="0" borderId="30" xfId="15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5" fontId="6" fillId="0" borderId="9" xfId="15" applyNumberFormat="1" applyFont="1" applyBorder="1" applyAlignment="1">
      <alignment horizontal="center" vertical="center"/>
    </xf>
    <xf numFmtId="165" fontId="6" fillId="0" borderId="15" xfId="15" applyNumberFormat="1" applyFont="1" applyBorder="1" applyAlignment="1">
      <alignment horizontal="center" vertical="center"/>
    </xf>
    <xf numFmtId="165" fontId="6" fillId="0" borderId="10" xfId="15" applyNumberFormat="1" applyFont="1" applyBorder="1" applyAlignment="1">
      <alignment horizontal="center" vertical="center"/>
    </xf>
    <xf numFmtId="165" fontId="6" fillId="0" borderId="26" xfId="15" applyNumberFormat="1" applyFont="1" applyBorder="1" applyAlignment="1">
      <alignment horizontal="center" vertical="center"/>
    </xf>
    <xf numFmtId="165" fontId="6" fillId="0" borderId="27" xfId="15" applyNumberFormat="1" applyFont="1" applyBorder="1" applyAlignment="1">
      <alignment horizontal="center" vertical="center"/>
    </xf>
    <xf numFmtId="165" fontId="6" fillId="0" borderId="28" xfId="15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65" fontId="6" fillId="0" borderId="31" xfId="15" applyNumberFormat="1" applyFont="1" applyBorder="1" applyAlignment="1">
      <alignment horizontal="center" vertical="center"/>
    </xf>
    <xf numFmtId="165" fontId="6" fillId="0" borderId="32" xfId="15" applyNumberFormat="1" applyFont="1" applyBorder="1" applyAlignment="1">
      <alignment horizontal="center" vertical="center"/>
    </xf>
    <xf numFmtId="165" fontId="6" fillId="0" borderId="33" xfId="15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1095375</xdr:colOff>
      <xdr:row>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104775" y="57150"/>
          <a:ext cx="1600200" cy="733425"/>
          <a:chOff x="1284" y="900"/>
          <a:chExt cx="2052" cy="108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284" y="900"/>
            <a:ext cx="2052" cy="107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1753" y="900"/>
            <a:ext cx="1189" cy="107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 flipV="1">
            <a:off x="1285" y="1459"/>
            <a:ext cx="204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 flipV="1">
            <a:off x="1428" y="1179"/>
            <a:ext cx="177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flipV="1">
            <a:off x="1465" y="1738"/>
            <a:ext cx="16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flipV="1">
            <a:off x="2367" y="900"/>
            <a:ext cx="1" cy="10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1573" y="1170"/>
            <a:ext cx="1516" cy="289"/>
          </a:xfrm>
          <a:custGeom>
            <a:pathLst>
              <a:path h="530" w="2394">
                <a:moveTo>
                  <a:pt x="0" y="359"/>
                </a:moveTo>
                <a:lnTo>
                  <a:pt x="57" y="530"/>
                </a:lnTo>
                <a:lnTo>
                  <a:pt x="2223" y="530"/>
                </a:lnTo>
                <a:lnTo>
                  <a:pt x="2394" y="245"/>
                </a:lnTo>
                <a:lnTo>
                  <a:pt x="2052" y="245"/>
                </a:lnTo>
                <a:lnTo>
                  <a:pt x="1995" y="359"/>
                </a:lnTo>
                <a:lnTo>
                  <a:pt x="456" y="359"/>
                </a:lnTo>
                <a:lnTo>
                  <a:pt x="468" y="0"/>
                </a:lnTo>
                <a:lnTo>
                  <a:pt x="293" y="30"/>
                </a:lnTo>
                <a:lnTo>
                  <a:pt x="228" y="245"/>
                </a:lnTo>
                <a:lnTo>
                  <a:pt x="114" y="245"/>
                </a:lnTo>
                <a:lnTo>
                  <a:pt x="114" y="359"/>
                </a:lnTo>
                <a:lnTo>
                  <a:pt x="0" y="359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2119" y="1210"/>
            <a:ext cx="22" cy="154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 flipH="1" flipV="1">
            <a:off x="2042" y="1196"/>
            <a:ext cx="72" cy="1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 flipV="1">
            <a:off x="2145" y="1196"/>
            <a:ext cx="72" cy="1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1789" y="1210"/>
            <a:ext cx="29" cy="25"/>
          </a:xfrm>
          <a:prstGeom prst="star5">
            <a:avLst/>
          </a:prstGeom>
          <a:solidFill>
            <a:srgbClr val="FF6600"/>
          </a:solidFill>
          <a:ln w="952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2620" y="1210"/>
            <a:ext cx="21" cy="154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 flipH="1" flipV="1">
            <a:off x="2542" y="1196"/>
            <a:ext cx="73" cy="1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flipV="1">
            <a:off x="2645" y="1196"/>
            <a:ext cx="72" cy="1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83">
      <selection activeCell="D92" sqref="D92:H92"/>
    </sheetView>
  </sheetViews>
  <sheetFormatPr defaultColWidth="8.72265625" defaultRowHeight="16.5"/>
  <cols>
    <col min="1" max="1" width="5.8125" style="2" customWidth="1"/>
    <col min="2" max="2" width="12.453125" style="2" customWidth="1"/>
    <col min="3" max="3" width="29.36328125" style="2" customWidth="1"/>
    <col min="4" max="5" width="4.6328125" style="2" customWidth="1"/>
    <col min="6" max="6" width="4.99609375" style="2" customWidth="1"/>
    <col min="7" max="8" width="4.6328125" style="2" customWidth="1"/>
    <col min="9" max="9" width="5.18359375" style="2" customWidth="1"/>
    <col min="10" max="10" width="13.8125" style="2" bestFit="1" customWidth="1"/>
    <col min="11" max="16384" width="8.90625" style="2" customWidth="1"/>
  </cols>
  <sheetData>
    <row r="1" spans="7:10" ht="9" customHeight="1">
      <c r="G1" s="1"/>
      <c r="J1" s="1"/>
    </row>
    <row r="2" spans="2:9" ht="16.5">
      <c r="B2" s="25"/>
      <c r="C2" s="93" t="s">
        <v>51</v>
      </c>
      <c r="D2" s="93"/>
      <c r="E2" s="93"/>
      <c r="F2" s="93"/>
      <c r="G2" s="93"/>
      <c r="H2" s="93"/>
      <c r="I2" s="93"/>
    </row>
    <row r="3" spans="2:10" ht="16.5">
      <c r="B3" s="25"/>
      <c r="C3" s="86" t="s">
        <v>52</v>
      </c>
      <c r="D3" s="86"/>
      <c r="E3" s="86"/>
      <c r="F3" s="86"/>
      <c r="G3" s="86"/>
      <c r="H3" s="86"/>
      <c r="I3" s="86"/>
      <c r="J3" s="25"/>
    </row>
    <row r="4" spans="2:10" ht="16.5">
      <c r="B4" s="23"/>
      <c r="C4" s="86" t="s">
        <v>53</v>
      </c>
      <c r="D4" s="86"/>
      <c r="E4" s="86"/>
      <c r="F4" s="86"/>
      <c r="G4" s="86"/>
      <c r="H4" s="86"/>
      <c r="I4" s="86"/>
      <c r="J4" s="25"/>
    </row>
    <row r="5" ht="7.5" customHeight="1">
      <c r="C5" s="28" t="s">
        <v>54</v>
      </c>
    </row>
    <row r="6" spans="1:2" ht="16.5">
      <c r="A6" s="108" t="s">
        <v>50</v>
      </c>
      <c r="B6" s="108"/>
    </row>
    <row r="7" ht="3.75" customHeight="1"/>
    <row r="8" spans="1:9" ht="21.75">
      <c r="A8" s="94" t="s">
        <v>0</v>
      </c>
      <c r="B8" s="94"/>
      <c r="C8" s="94"/>
      <c r="D8" s="94"/>
      <c r="E8" s="94"/>
      <c r="F8" s="94"/>
      <c r="G8" s="94"/>
      <c r="H8" s="94"/>
      <c r="I8" s="94"/>
    </row>
    <row r="9" spans="1:9" ht="16.5">
      <c r="A9" s="95" t="s">
        <v>90</v>
      </c>
      <c r="B9" s="95"/>
      <c r="C9" s="95"/>
      <c r="D9" s="95"/>
      <c r="E9" s="95"/>
      <c r="F9" s="95"/>
      <c r="G9" s="95"/>
      <c r="H9" s="95"/>
      <c r="I9" s="95"/>
    </row>
    <row r="10" spans="1:9" ht="37.5" customHeight="1">
      <c r="A10" s="109" t="s">
        <v>55</v>
      </c>
      <c r="B10" s="109"/>
      <c r="C10" s="109"/>
      <c r="D10" s="109"/>
      <c r="E10" s="109"/>
      <c r="F10" s="109"/>
      <c r="G10" s="109"/>
      <c r="H10" s="109"/>
      <c r="I10" s="109"/>
    </row>
    <row r="11" spans="1:9" ht="3.75" customHeight="1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21">
      <c r="A12" s="65" t="s">
        <v>1</v>
      </c>
      <c r="B12" s="65"/>
      <c r="C12" s="65"/>
      <c r="D12" s="65"/>
      <c r="E12" s="65"/>
      <c r="F12" s="65"/>
      <c r="G12" s="65"/>
      <c r="H12" s="65"/>
      <c r="I12" s="65"/>
    </row>
    <row r="13" ht="2.25" customHeight="1"/>
    <row r="14" spans="1:9" s="13" customFormat="1" ht="21.75" customHeight="1">
      <c r="A14" s="8" t="s">
        <v>2</v>
      </c>
      <c r="B14" s="62" t="s">
        <v>3</v>
      </c>
      <c r="C14" s="64"/>
      <c r="D14" s="62" t="s">
        <v>92</v>
      </c>
      <c r="E14" s="63"/>
      <c r="F14" s="64"/>
      <c r="G14" s="62" t="s">
        <v>93</v>
      </c>
      <c r="H14" s="63"/>
      <c r="I14" s="64"/>
    </row>
    <row r="15" spans="1:9" s="17" customFormat="1" ht="16.5">
      <c r="A15" s="16" t="s">
        <v>8</v>
      </c>
      <c r="B15" s="81" t="s">
        <v>56</v>
      </c>
      <c r="C15" s="82"/>
      <c r="D15" s="78">
        <f>SUM(D16:D20)</f>
        <v>13142564959</v>
      </c>
      <c r="E15" s="79"/>
      <c r="F15" s="80"/>
      <c r="G15" s="78">
        <f>SUM(G16:G20)</f>
        <v>12815824105</v>
      </c>
      <c r="H15" s="79"/>
      <c r="I15" s="80"/>
    </row>
    <row r="16" spans="1:9" ht="16.5">
      <c r="A16" s="5">
        <v>1</v>
      </c>
      <c r="B16" s="73" t="s">
        <v>91</v>
      </c>
      <c r="C16" s="74"/>
      <c r="D16" s="37">
        <v>1173634753</v>
      </c>
      <c r="E16" s="38"/>
      <c r="F16" s="39"/>
      <c r="G16" s="37">
        <v>2432440689</v>
      </c>
      <c r="H16" s="38"/>
      <c r="I16" s="39"/>
    </row>
    <row r="17" spans="1:9" ht="16.5">
      <c r="A17" s="5">
        <v>2</v>
      </c>
      <c r="B17" s="73" t="s">
        <v>4</v>
      </c>
      <c r="C17" s="74"/>
      <c r="D17" s="37">
        <v>4681060822</v>
      </c>
      <c r="E17" s="38"/>
      <c r="F17" s="39"/>
      <c r="G17" s="37">
        <v>4400000000</v>
      </c>
      <c r="H17" s="38"/>
      <c r="I17" s="39"/>
    </row>
    <row r="18" spans="1:10" ht="16.5">
      <c r="A18" s="5">
        <v>3</v>
      </c>
      <c r="B18" s="73" t="s">
        <v>57</v>
      </c>
      <c r="C18" s="74"/>
      <c r="D18" s="37">
        <v>5750940821</v>
      </c>
      <c r="E18" s="38"/>
      <c r="F18" s="39"/>
      <c r="G18" s="37">
        <v>3579774982</v>
      </c>
      <c r="H18" s="38"/>
      <c r="I18" s="39"/>
      <c r="J18" s="35">
        <f>+G18-3892049982</f>
        <v>-312275000</v>
      </c>
    </row>
    <row r="19" spans="1:9" ht="16.5">
      <c r="A19" s="5">
        <v>4</v>
      </c>
      <c r="B19" s="73" t="s">
        <v>5</v>
      </c>
      <c r="C19" s="74"/>
      <c r="D19" s="37">
        <v>1170115625</v>
      </c>
      <c r="E19" s="38"/>
      <c r="F19" s="39"/>
      <c r="G19" s="37">
        <v>1810565681</v>
      </c>
      <c r="H19" s="38"/>
      <c r="I19" s="39"/>
    </row>
    <row r="20" spans="1:9" ht="16.5">
      <c r="A20" s="5">
        <v>5</v>
      </c>
      <c r="B20" s="73" t="s">
        <v>58</v>
      </c>
      <c r="C20" s="74"/>
      <c r="D20" s="37">
        <v>366812938</v>
      </c>
      <c r="E20" s="38"/>
      <c r="F20" s="39"/>
      <c r="G20" s="37">
        <v>593042753</v>
      </c>
      <c r="H20" s="38"/>
      <c r="I20" s="39"/>
    </row>
    <row r="21" spans="1:10" s="17" customFormat="1" ht="16.5">
      <c r="A21" s="18" t="s">
        <v>9</v>
      </c>
      <c r="B21" s="91" t="s">
        <v>59</v>
      </c>
      <c r="C21" s="92"/>
      <c r="D21" s="75">
        <f>+D23+D30</f>
        <v>30575435116</v>
      </c>
      <c r="E21" s="76"/>
      <c r="F21" s="77"/>
      <c r="G21" s="75">
        <f>+G23+G30</f>
        <v>31125062293</v>
      </c>
      <c r="H21" s="76"/>
      <c r="I21" s="77"/>
      <c r="J21" s="36"/>
    </row>
    <row r="22" spans="1:9" s="17" customFormat="1" ht="16.5">
      <c r="A22" s="18">
        <v>1</v>
      </c>
      <c r="B22" s="29" t="s">
        <v>60</v>
      </c>
      <c r="C22" s="30"/>
      <c r="D22" s="37"/>
      <c r="E22" s="38"/>
      <c r="F22" s="39"/>
      <c r="G22" s="37"/>
      <c r="H22" s="38"/>
      <c r="I22" s="39"/>
    </row>
    <row r="23" spans="1:9" ht="16.5">
      <c r="A23" s="5">
        <v>2</v>
      </c>
      <c r="B23" s="73" t="s">
        <v>6</v>
      </c>
      <c r="C23" s="74"/>
      <c r="D23" s="37">
        <f>D24+D25+D26+D27</f>
        <v>29853039670</v>
      </c>
      <c r="E23" s="38"/>
      <c r="F23" s="39"/>
      <c r="G23" s="37">
        <f>G24+G25+G26+G27</f>
        <v>30587115706</v>
      </c>
      <c r="H23" s="38"/>
      <c r="I23" s="39"/>
    </row>
    <row r="24" spans="1:9" ht="16.5">
      <c r="A24" s="5"/>
      <c r="B24" s="73" t="s">
        <v>61</v>
      </c>
      <c r="C24" s="74"/>
      <c r="D24" s="37">
        <v>18423129638</v>
      </c>
      <c r="E24" s="38"/>
      <c r="F24" s="39"/>
      <c r="G24" s="37">
        <v>19777596612</v>
      </c>
      <c r="H24" s="38"/>
      <c r="I24" s="39"/>
    </row>
    <row r="25" spans="1:9" ht="16.5">
      <c r="A25" s="5"/>
      <c r="B25" s="73" t="s">
        <v>62</v>
      </c>
      <c r="C25" s="74"/>
      <c r="D25" s="37">
        <v>26114412</v>
      </c>
      <c r="E25" s="38"/>
      <c r="F25" s="39"/>
      <c r="G25" s="37">
        <v>31010868</v>
      </c>
      <c r="H25" s="38"/>
      <c r="I25" s="39"/>
    </row>
    <row r="26" spans="1:9" ht="16.5">
      <c r="A26" s="5"/>
      <c r="B26" s="73" t="s">
        <v>63</v>
      </c>
      <c r="C26" s="74"/>
      <c r="D26" s="37"/>
      <c r="E26" s="38"/>
      <c r="F26" s="39"/>
      <c r="G26" s="37"/>
      <c r="H26" s="38"/>
      <c r="I26" s="39"/>
    </row>
    <row r="27" spans="1:9" ht="16.5">
      <c r="A27" s="5"/>
      <c r="B27" s="73" t="s">
        <v>64</v>
      </c>
      <c r="C27" s="74"/>
      <c r="D27" s="37">
        <v>11403795620</v>
      </c>
      <c r="E27" s="38"/>
      <c r="F27" s="39"/>
      <c r="G27" s="37">
        <v>10778508226</v>
      </c>
      <c r="H27" s="38"/>
      <c r="I27" s="39"/>
    </row>
    <row r="28" spans="1:9" ht="16.5">
      <c r="A28" s="5">
        <v>3</v>
      </c>
      <c r="B28" s="73" t="s">
        <v>65</v>
      </c>
      <c r="C28" s="74"/>
      <c r="D28" s="37"/>
      <c r="E28" s="38"/>
      <c r="F28" s="39"/>
      <c r="G28" s="37"/>
      <c r="H28" s="38"/>
      <c r="I28" s="39"/>
    </row>
    <row r="29" spans="1:9" ht="16.5">
      <c r="A29" s="5">
        <v>4</v>
      </c>
      <c r="B29" s="73" t="s">
        <v>7</v>
      </c>
      <c r="C29" s="74"/>
      <c r="D29" s="37"/>
      <c r="E29" s="38"/>
      <c r="F29" s="39"/>
      <c r="G29" s="37"/>
      <c r="H29" s="38"/>
      <c r="I29" s="39"/>
    </row>
    <row r="30" spans="1:10" ht="16.5">
      <c r="A30" s="5">
        <v>5</v>
      </c>
      <c r="B30" s="73" t="s">
        <v>66</v>
      </c>
      <c r="C30" s="74"/>
      <c r="D30" s="37">
        <f>509500000+212895446</f>
        <v>722395446</v>
      </c>
      <c r="E30" s="38"/>
      <c r="F30" s="39"/>
      <c r="G30" s="54">
        <v>537946587</v>
      </c>
      <c r="H30" s="55"/>
      <c r="I30" s="56"/>
      <c r="J30" s="35"/>
    </row>
    <row r="31" spans="1:9" s="9" customFormat="1" ht="24.75" customHeight="1">
      <c r="A31" s="8" t="s">
        <v>10</v>
      </c>
      <c r="B31" s="62" t="s">
        <v>67</v>
      </c>
      <c r="C31" s="64"/>
      <c r="D31" s="31">
        <f>D15+D21</f>
        <v>43718000075</v>
      </c>
      <c r="E31" s="32"/>
      <c r="F31" s="33"/>
      <c r="G31" s="31">
        <f>G15+G21</f>
        <v>43940886398</v>
      </c>
      <c r="H31" s="32"/>
      <c r="I31" s="33"/>
    </row>
    <row r="32" spans="1:9" s="17" customFormat="1" ht="16.5">
      <c r="A32" s="19" t="s">
        <v>11</v>
      </c>
      <c r="B32" s="81" t="s">
        <v>12</v>
      </c>
      <c r="C32" s="82"/>
      <c r="D32" s="83">
        <f>SUM(D33:D34)</f>
        <v>28862699464</v>
      </c>
      <c r="E32" s="84"/>
      <c r="F32" s="85"/>
      <c r="G32" s="78">
        <f>SUM(G33:G34)</f>
        <v>30361790746</v>
      </c>
      <c r="H32" s="79"/>
      <c r="I32" s="80"/>
    </row>
    <row r="33" spans="1:9" ht="16.5">
      <c r="A33" s="5"/>
      <c r="B33" s="73" t="s">
        <v>13</v>
      </c>
      <c r="C33" s="74"/>
      <c r="D33" s="37">
        <v>16853820016</v>
      </c>
      <c r="E33" s="38"/>
      <c r="F33" s="39"/>
      <c r="G33" s="37">
        <v>12742980881</v>
      </c>
      <c r="H33" s="38"/>
      <c r="I33" s="39"/>
    </row>
    <row r="34" spans="1:9" ht="16.5">
      <c r="A34" s="5"/>
      <c r="B34" s="73" t="s">
        <v>14</v>
      </c>
      <c r="C34" s="74"/>
      <c r="D34" s="37">
        <f>11971031923+37847525</f>
        <v>12008879448</v>
      </c>
      <c r="E34" s="38"/>
      <c r="F34" s="39"/>
      <c r="G34" s="37">
        <v>17618809865</v>
      </c>
      <c r="H34" s="38"/>
      <c r="I34" s="39"/>
    </row>
    <row r="35" spans="1:9" s="17" customFormat="1" ht="16.5">
      <c r="A35" s="18" t="s">
        <v>15</v>
      </c>
      <c r="B35" s="73" t="s">
        <v>68</v>
      </c>
      <c r="C35" s="74"/>
      <c r="D35" s="75">
        <f>D36+D44</f>
        <v>14855300611</v>
      </c>
      <c r="E35" s="76"/>
      <c r="F35" s="77"/>
      <c r="G35" s="75">
        <f>G36+G44</f>
        <v>13579095652</v>
      </c>
      <c r="H35" s="76"/>
      <c r="I35" s="77"/>
    </row>
    <row r="36" spans="1:9" ht="16.5">
      <c r="A36" s="5">
        <v>1</v>
      </c>
      <c r="B36" s="73" t="s">
        <v>68</v>
      </c>
      <c r="C36" s="74"/>
      <c r="D36" s="37">
        <f>SUM(D37:D42)</f>
        <v>13055459634</v>
      </c>
      <c r="E36" s="38"/>
      <c r="F36" s="39"/>
      <c r="G36" s="37">
        <f>SUM(G37:G42)</f>
        <v>12828263482</v>
      </c>
      <c r="H36" s="38"/>
      <c r="I36" s="39"/>
    </row>
    <row r="37" spans="1:9" ht="16.5">
      <c r="A37" s="5"/>
      <c r="B37" s="73" t="s">
        <v>69</v>
      </c>
      <c r="C37" s="74"/>
      <c r="D37" s="37">
        <v>5989800000</v>
      </c>
      <c r="E37" s="38"/>
      <c r="F37" s="39"/>
      <c r="G37" s="37">
        <v>5989800000</v>
      </c>
      <c r="H37" s="38"/>
      <c r="I37" s="39"/>
    </row>
    <row r="38" spans="1:9" ht="16.5">
      <c r="A38" s="5"/>
      <c r="B38" s="73" t="s">
        <v>70</v>
      </c>
      <c r="C38" s="74"/>
      <c r="D38" s="37">
        <v>500000000</v>
      </c>
      <c r="E38" s="38"/>
      <c r="F38" s="39"/>
      <c r="G38" s="37">
        <v>500000000</v>
      </c>
      <c r="H38" s="38"/>
      <c r="I38" s="39"/>
    </row>
    <row r="39" spans="1:9" ht="16.5">
      <c r="A39" s="5"/>
      <c r="B39" s="73" t="s">
        <v>16</v>
      </c>
      <c r="C39" s="74"/>
      <c r="D39" s="37">
        <v>10200000</v>
      </c>
      <c r="E39" s="38"/>
      <c r="F39" s="39"/>
      <c r="G39" s="37">
        <v>10200000</v>
      </c>
      <c r="H39" s="38"/>
      <c r="I39" s="39"/>
    </row>
    <row r="40" spans="1:9" ht="16.5">
      <c r="A40" s="5"/>
      <c r="B40" s="26" t="s">
        <v>71</v>
      </c>
      <c r="C40" s="27"/>
      <c r="D40" s="37"/>
      <c r="E40" s="38"/>
      <c r="F40" s="39"/>
      <c r="G40" s="37"/>
      <c r="H40" s="38"/>
      <c r="I40" s="39"/>
    </row>
    <row r="41" spans="1:9" ht="16.5">
      <c r="A41" s="5"/>
      <c r="B41" s="73" t="s">
        <v>17</v>
      </c>
      <c r="C41" s="74"/>
      <c r="D41" s="37">
        <v>804624277</v>
      </c>
      <c r="E41" s="38"/>
      <c r="F41" s="39"/>
      <c r="G41" s="37">
        <v>538368325</v>
      </c>
      <c r="H41" s="38"/>
      <c r="I41" s="39"/>
    </row>
    <row r="42" spans="1:9" ht="16.5">
      <c r="A42" s="5"/>
      <c r="B42" s="73" t="s">
        <v>72</v>
      </c>
      <c r="C42" s="74"/>
      <c r="D42" s="37">
        <v>5750835357</v>
      </c>
      <c r="E42" s="38"/>
      <c r="F42" s="39"/>
      <c r="G42" s="37">
        <v>5789895157</v>
      </c>
      <c r="H42" s="38"/>
      <c r="I42" s="39"/>
    </row>
    <row r="43" spans="1:9" ht="16.5">
      <c r="A43" s="6"/>
      <c r="B43" s="73" t="s">
        <v>73</v>
      </c>
      <c r="C43" s="74"/>
      <c r="D43" s="37"/>
      <c r="E43" s="38"/>
      <c r="F43" s="39"/>
      <c r="G43" s="37"/>
      <c r="H43" s="38"/>
      <c r="I43" s="39"/>
    </row>
    <row r="44" spans="1:9" ht="16.5">
      <c r="A44" s="6">
        <v>2</v>
      </c>
      <c r="B44" s="73" t="s">
        <v>74</v>
      </c>
      <c r="C44" s="74"/>
      <c r="D44" s="37">
        <f>+D45</f>
        <v>1799840977</v>
      </c>
      <c r="E44" s="38"/>
      <c r="F44" s="39"/>
      <c r="G44" s="37">
        <f>+G45</f>
        <v>750832170</v>
      </c>
      <c r="H44" s="38"/>
      <c r="I44" s="39"/>
    </row>
    <row r="45" spans="1:9" ht="16.5">
      <c r="A45" s="6"/>
      <c r="B45" s="73" t="s">
        <v>75</v>
      </c>
      <c r="C45" s="74"/>
      <c r="D45" s="37">
        <v>1799840977</v>
      </c>
      <c r="E45" s="38"/>
      <c r="F45" s="39"/>
      <c r="G45" s="37">
        <v>750832170</v>
      </c>
      <c r="H45" s="38"/>
      <c r="I45" s="39"/>
    </row>
    <row r="46" spans="1:9" ht="16.5">
      <c r="A46" s="6"/>
      <c r="B46" s="73" t="s">
        <v>76</v>
      </c>
      <c r="C46" s="74"/>
      <c r="D46" s="37"/>
      <c r="E46" s="38"/>
      <c r="F46" s="39"/>
      <c r="G46" s="37"/>
      <c r="H46" s="38"/>
      <c r="I46" s="39"/>
    </row>
    <row r="47" spans="1:9" ht="16.5">
      <c r="A47" s="6"/>
      <c r="B47" s="96" t="s">
        <v>77</v>
      </c>
      <c r="C47" s="97"/>
      <c r="D47" s="34"/>
      <c r="E47" s="68"/>
      <c r="F47" s="69"/>
      <c r="G47" s="34"/>
      <c r="H47" s="68"/>
      <c r="I47" s="69"/>
    </row>
    <row r="48" spans="1:9" s="9" customFormat="1" ht="23.25" customHeight="1">
      <c r="A48" s="8" t="s">
        <v>18</v>
      </c>
      <c r="B48" s="62" t="s">
        <v>78</v>
      </c>
      <c r="C48" s="64"/>
      <c r="D48" s="31">
        <f>D32+D35</f>
        <v>43718000075</v>
      </c>
      <c r="E48" s="32"/>
      <c r="F48" s="33"/>
      <c r="G48" s="31">
        <f>G32+G35</f>
        <v>43940886398</v>
      </c>
      <c r="H48" s="32"/>
      <c r="I48" s="33"/>
    </row>
    <row r="49" spans="1:9" s="9" customFormat="1" ht="15.75" customHeight="1">
      <c r="A49" s="14"/>
      <c r="B49" s="14"/>
      <c r="C49" s="14"/>
      <c r="D49" s="15"/>
      <c r="E49" s="15"/>
      <c r="F49" s="15"/>
      <c r="G49" s="15"/>
      <c r="H49" s="15"/>
      <c r="I49" s="15"/>
    </row>
    <row r="50" spans="1:9" ht="21">
      <c r="A50" s="65" t="s">
        <v>19</v>
      </c>
      <c r="B50" s="65"/>
      <c r="C50" s="65"/>
      <c r="D50" s="65"/>
      <c r="E50" s="65"/>
      <c r="F50" s="65"/>
      <c r="G50" s="65"/>
      <c r="H50" s="65"/>
      <c r="I50" s="65"/>
    </row>
    <row r="52" spans="1:9" s="9" customFormat="1" ht="42" customHeight="1">
      <c r="A52" s="8" t="s">
        <v>2</v>
      </c>
      <c r="B52" s="62" t="s">
        <v>20</v>
      </c>
      <c r="C52" s="64"/>
      <c r="D52" s="70" t="s">
        <v>94</v>
      </c>
      <c r="E52" s="71"/>
      <c r="F52" s="72"/>
      <c r="G52" s="62" t="s">
        <v>45</v>
      </c>
      <c r="H52" s="63"/>
      <c r="I52" s="64"/>
    </row>
    <row r="53" spans="1:9" ht="28.5" customHeight="1">
      <c r="A53" s="7">
        <v>1</v>
      </c>
      <c r="B53" s="66" t="s">
        <v>79</v>
      </c>
      <c r="C53" s="67"/>
      <c r="D53" s="59">
        <v>13656572389</v>
      </c>
      <c r="E53" s="60"/>
      <c r="F53" s="61"/>
      <c r="G53" s="59">
        <f>48248593077+29400000</f>
        <v>48277993077</v>
      </c>
      <c r="H53" s="60"/>
      <c r="I53" s="61"/>
    </row>
    <row r="54" spans="1:9" ht="28.5" customHeight="1">
      <c r="A54" s="5">
        <v>2</v>
      </c>
      <c r="B54" s="73" t="s">
        <v>80</v>
      </c>
      <c r="C54" s="74"/>
      <c r="D54" s="37">
        <v>15179</v>
      </c>
      <c r="E54" s="38"/>
      <c r="F54" s="39"/>
      <c r="G54" s="37">
        <v>60618839</v>
      </c>
      <c r="H54" s="38"/>
      <c r="I54" s="39"/>
    </row>
    <row r="55" spans="1:9" ht="28.5" customHeight="1">
      <c r="A55" s="5">
        <v>3</v>
      </c>
      <c r="B55" s="73" t="s">
        <v>97</v>
      </c>
      <c r="C55" s="74"/>
      <c r="D55" s="37">
        <f>D53-D54</f>
        <v>13656557210</v>
      </c>
      <c r="E55" s="38"/>
      <c r="F55" s="39"/>
      <c r="G55" s="37">
        <f>G53-G54</f>
        <v>48217374238</v>
      </c>
      <c r="H55" s="38"/>
      <c r="I55" s="39"/>
    </row>
    <row r="56" spans="1:9" ht="28.5" customHeight="1">
      <c r="A56" s="5">
        <v>4</v>
      </c>
      <c r="B56" s="73" t="s">
        <v>21</v>
      </c>
      <c r="C56" s="74"/>
      <c r="D56" s="37">
        <v>10067267775</v>
      </c>
      <c r="E56" s="38"/>
      <c r="F56" s="39"/>
      <c r="G56" s="37">
        <f>38424544464+14706286</f>
        <v>38439250750</v>
      </c>
      <c r="H56" s="38"/>
      <c r="I56" s="39"/>
    </row>
    <row r="57" spans="1:9" ht="28.5" customHeight="1">
      <c r="A57" s="5">
        <v>5</v>
      </c>
      <c r="B57" s="73" t="s">
        <v>81</v>
      </c>
      <c r="C57" s="74"/>
      <c r="D57" s="37">
        <f>D55-D56</f>
        <v>3589289435</v>
      </c>
      <c r="E57" s="38"/>
      <c r="F57" s="39"/>
      <c r="G57" s="37">
        <f>G55-G56</f>
        <v>9778123488</v>
      </c>
      <c r="H57" s="38"/>
      <c r="I57" s="39"/>
    </row>
    <row r="58" spans="1:9" ht="28.5" customHeight="1">
      <c r="A58" s="5">
        <v>6</v>
      </c>
      <c r="B58" s="73" t="s">
        <v>82</v>
      </c>
      <c r="C58" s="74"/>
      <c r="D58" s="37">
        <v>235062056</v>
      </c>
      <c r="E58" s="38"/>
      <c r="F58" s="39"/>
      <c r="G58" s="37">
        <f>2318106055+255</f>
        <v>2318106310</v>
      </c>
      <c r="H58" s="38"/>
      <c r="I58" s="39"/>
    </row>
    <row r="59" spans="1:9" ht="28.5" customHeight="1">
      <c r="A59" s="5">
        <v>7</v>
      </c>
      <c r="B59" s="73" t="s">
        <v>83</v>
      </c>
      <c r="C59" s="74"/>
      <c r="D59" s="37">
        <v>442970037</v>
      </c>
      <c r="E59" s="38"/>
      <c r="F59" s="39"/>
      <c r="G59" s="37">
        <v>2033185385</v>
      </c>
      <c r="H59" s="38"/>
      <c r="I59" s="39"/>
    </row>
    <row r="60" spans="1:9" ht="28.5" customHeight="1">
      <c r="A60" s="5">
        <v>8</v>
      </c>
      <c r="B60" s="73" t="s">
        <v>22</v>
      </c>
      <c r="C60" s="74"/>
      <c r="D60" s="37"/>
      <c r="E60" s="38"/>
      <c r="F60" s="39"/>
      <c r="G60" s="37"/>
      <c r="H60" s="38"/>
      <c r="I60" s="39"/>
    </row>
    <row r="61" spans="1:9" ht="28.5" customHeight="1">
      <c r="A61" s="5">
        <v>9</v>
      </c>
      <c r="B61" s="73" t="s">
        <v>23</v>
      </c>
      <c r="C61" s="74"/>
      <c r="D61" s="37">
        <v>1216237415</v>
      </c>
      <c r="E61" s="38"/>
      <c r="F61" s="39"/>
      <c r="G61" s="37">
        <f>3929814166+14408850</f>
        <v>3944223016</v>
      </c>
      <c r="H61" s="38"/>
      <c r="I61" s="39"/>
    </row>
    <row r="62" spans="1:9" ht="28.5" customHeight="1">
      <c r="A62" s="5">
        <v>10</v>
      </c>
      <c r="B62" s="73" t="s">
        <v>84</v>
      </c>
      <c r="C62" s="74"/>
      <c r="D62" s="37">
        <f>+D57+D58-D59-D61</f>
        <v>2165144039</v>
      </c>
      <c r="E62" s="38"/>
      <c r="F62" s="39"/>
      <c r="G62" s="37">
        <f>+G57+G58-G59-G61</f>
        <v>6118821397</v>
      </c>
      <c r="H62" s="38"/>
      <c r="I62" s="39"/>
    </row>
    <row r="63" spans="1:9" ht="28.5" customHeight="1">
      <c r="A63" s="5">
        <v>11</v>
      </c>
      <c r="B63" s="73" t="s">
        <v>85</v>
      </c>
      <c r="C63" s="74"/>
      <c r="D63" s="37">
        <v>333607996</v>
      </c>
      <c r="E63" s="38"/>
      <c r="F63" s="39"/>
      <c r="G63" s="37">
        <v>1015788673</v>
      </c>
      <c r="H63" s="38"/>
      <c r="I63" s="39"/>
    </row>
    <row r="64" spans="1:9" ht="28.5" customHeight="1">
      <c r="A64" s="5">
        <v>12</v>
      </c>
      <c r="B64" s="73" t="s">
        <v>24</v>
      </c>
      <c r="C64" s="74"/>
      <c r="D64" s="37">
        <v>377876500</v>
      </c>
      <c r="E64" s="38"/>
      <c r="F64" s="39"/>
      <c r="G64" s="37">
        <v>942611194</v>
      </c>
      <c r="H64" s="38"/>
      <c r="I64" s="39"/>
    </row>
    <row r="65" spans="1:9" ht="28.5" customHeight="1">
      <c r="A65" s="5">
        <v>13</v>
      </c>
      <c r="B65" s="73" t="s">
        <v>25</v>
      </c>
      <c r="C65" s="74"/>
      <c r="D65" s="37">
        <f>+D63-D64</f>
        <v>-44268504</v>
      </c>
      <c r="E65" s="38"/>
      <c r="F65" s="39"/>
      <c r="G65" s="37">
        <f>+G63-G64</f>
        <v>73177479</v>
      </c>
      <c r="H65" s="38"/>
      <c r="I65" s="39"/>
    </row>
    <row r="66" spans="1:10" ht="28.5" customHeight="1">
      <c r="A66" s="5">
        <v>14</v>
      </c>
      <c r="B66" s="73" t="s">
        <v>86</v>
      </c>
      <c r="C66" s="74"/>
      <c r="D66" s="37">
        <f>+D62+D65</f>
        <v>2120875535</v>
      </c>
      <c r="E66" s="38"/>
      <c r="F66" s="39"/>
      <c r="G66" s="37">
        <f>+G62+G65</f>
        <v>6191998876</v>
      </c>
      <c r="H66" s="38"/>
      <c r="I66" s="39"/>
      <c r="J66" s="35"/>
    </row>
    <row r="67" spans="1:9" ht="28.5" customHeight="1">
      <c r="A67" s="5">
        <v>15</v>
      </c>
      <c r="B67" s="73" t="s">
        <v>87</v>
      </c>
      <c r="C67" s="74"/>
      <c r="D67" s="37">
        <f>+D66*0.14+1</f>
        <v>296922575.90000004</v>
      </c>
      <c r="E67" s="38"/>
      <c r="F67" s="39"/>
      <c r="G67" s="37">
        <f>+G66*0.14</f>
        <v>866879842.6400001</v>
      </c>
      <c r="H67" s="38"/>
      <c r="I67" s="39"/>
    </row>
    <row r="68" spans="1:9" ht="28.5" customHeight="1">
      <c r="A68" s="5">
        <v>16</v>
      </c>
      <c r="B68" s="73" t="s">
        <v>88</v>
      </c>
      <c r="C68" s="74"/>
      <c r="D68" s="37">
        <f>+D66-D67</f>
        <v>1823952959.1</v>
      </c>
      <c r="E68" s="38"/>
      <c r="F68" s="39"/>
      <c r="G68" s="37">
        <f>+G66-G67</f>
        <v>5325119033.36</v>
      </c>
      <c r="H68" s="38"/>
      <c r="I68" s="39"/>
    </row>
    <row r="69" spans="1:9" ht="28.5" customHeight="1">
      <c r="A69" s="5">
        <v>17</v>
      </c>
      <c r="B69" s="73" t="s">
        <v>26</v>
      </c>
      <c r="C69" s="74"/>
      <c r="D69" s="37">
        <f>D68/(600000-1020)</f>
        <v>3045.098265551437</v>
      </c>
      <c r="E69" s="38"/>
      <c r="F69" s="39"/>
      <c r="G69" s="37">
        <f>G68/(600000-1020)</f>
        <v>8890.311919195967</v>
      </c>
      <c r="H69" s="38"/>
      <c r="I69" s="39"/>
    </row>
    <row r="70" spans="1:9" ht="28.5" customHeight="1">
      <c r="A70" s="10">
        <v>18</v>
      </c>
      <c r="B70" s="96" t="s">
        <v>27</v>
      </c>
      <c r="C70" s="97"/>
      <c r="D70" s="54">
        <f>1500/4</f>
        <v>375</v>
      </c>
      <c r="E70" s="55"/>
      <c r="F70" s="56"/>
      <c r="G70" s="54">
        <v>1500</v>
      </c>
      <c r="H70" s="55"/>
      <c r="I70" s="56"/>
    </row>
    <row r="71" spans="1:9" ht="20.25" customHeight="1">
      <c r="A71" s="22" t="s">
        <v>47</v>
      </c>
      <c r="B71" s="20"/>
      <c r="C71" s="20"/>
      <c r="D71" s="21"/>
      <c r="E71" s="21"/>
      <c r="F71" s="21"/>
      <c r="G71" s="21"/>
      <c r="H71" s="21"/>
      <c r="I71" s="21"/>
    </row>
    <row r="72" spans="1:9" ht="36" customHeight="1">
      <c r="A72" s="57" t="s">
        <v>99</v>
      </c>
      <c r="B72" s="58"/>
      <c r="C72" s="58"/>
      <c r="D72" s="58"/>
      <c r="E72" s="58"/>
      <c r="F72" s="58"/>
      <c r="G72" s="58"/>
      <c r="H72" s="58"/>
      <c r="I72" s="58"/>
    </row>
    <row r="73" spans="1:9" ht="60" customHeight="1">
      <c r="A73" s="57" t="s">
        <v>48</v>
      </c>
      <c r="B73" s="58"/>
      <c r="C73" s="58"/>
      <c r="D73" s="58"/>
      <c r="E73" s="58"/>
      <c r="F73" s="58"/>
      <c r="G73" s="58"/>
      <c r="H73" s="58"/>
      <c r="I73" s="58"/>
    </row>
    <row r="74" spans="1:9" ht="20.25" customHeight="1">
      <c r="A74" s="89" t="s">
        <v>49</v>
      </c>
      <c r="B74" s="90"/>
      <c r="C74" s="90"/>
      <c r="D74" s="90"/>
      <c r="E74" s="90"/>
      <c r="F74" s="90"/>
      <c r="G74" s="90"/>
      <c r="H74" s="90"/>
      <c r="I74" s="90"/>
    </row>
    <row r="75" spans="1:9" ht="43.5" customHeight="1">
      <c r="A75" s="57" t="s">
        <v>89</v>
      </c>
      <c r="B75" s="58"/>
      <c r="C75" s="58"/>
      <c r="D75" s="58"/>
      <c r="E75" s="58"/>
      <c r="F75" s="58"/>
      <c r="G75" s="58"/>
      <c r="H75" s="58"/>
      <c r="I75" s="58"/>
    </row>
    <row r="76" spans="1:9" ht="34.5" customHeight="1">
      <c r="A76" s="42" t="s">
        <v>28</v>
      </c>
      <c r="B76" s="42"/>
      <c r="C76" s="42"/>
      <c r="D76" s="42"/>
      <c r="E76" s="42"/>
      <c r="F76" s="42"/>
      <c r="G76" s="42"/>
      <c r="H76" s="42"/>
      <c r="I76" s="42"/>
    </row>
    <row r="77" spans="1:9" ht="37.5" customHeight="1">
      <c r="A77" s="4" t="s">
        <v>2</v>
      </c>
      <c r="B77" s="102" t="s">
        <v>20</v>
      </c>
      <c r="C77" s="103"/>
      <c r="D77" s="53" t="s">
        <v>29</v>
      </c>
      <c r="E77" s="53"/>
      <c r="F77" s="53" t="s">
        <v>95</v>
      </c>
      <c r="G77" s="53"/>
      <c r="H77" s="53" t="s">
        <v>96</v>
      </c>
      <c r="I77" s="53"/>
    </row>
    <row r="78" spans="1:9" ht="27" customHeight="1">
      <c r="A78" s="12">
        <v>1</v>
      </c>
      <c r="B78" s="104" t="s">
        <v>30</v>
      </c>
      <c r="C78" s="105"/>
      <c r="D78" s="51" t="s">
        <v>42</v>
      </c>
      <c r="E78" s="52"/>
      <c r="F78" s="45"/>
      <c r="G78" s="46"/>
      <c r="H78" s="45"/>
      <c r="I78" s="46"/>
    </row>
    <row r="79" spans="1:9" ht="27" customHeight="1">
      <c r="A79" s="3"/>
      <c r="B79" s="98" t="s">
        <v>31</v>
      </c>
      <c r="C79" s="99"/>
      <c r="D79" s="49"/>
      <c r="E79" s="50"/>
      <c r="F79" s="43">
        <f>+D21/D48*100</f>
        <v>69.9378632680969</v>
      </c>
      <c r="G79" s="44"/>
      <c r="H79" s="43">
        <f>+G21/G31*100</f>
        <v>70.83394269992851</v>
      </c>
      <c r="I79" s="44"/>
    </row>
    <row r="80" spans="1:9" ht="27" customHeight="1">
      <c r="A80" s="11"/>
      <c r="B80" s="100" t="s">
        <v>32</v>
      </c>
      <c r="C80" s="101"/>
      <c r="D80" s="49"/>
      <c r="E80" s="50"/>
      <c r="F80" s="43">
        <f>100-F79</f>
        <v>30.062136731903095</v>
      </c>
      <c r="G80" s="44"/>
      <c r="H80" s="43">
        <f>100-H79</f>
        <v>29.166057300071486</v>
      </c>
      <c r="I80" s="44"/>
    </row>
    <row r="81" spans="1:9" ht="27" customHeight="1">
      <c r="A81" s="12">
        <v>2</v>
      </c>
      <c r="B81" s="98" t="s">
        <v>33</v>
      </c>
      <c r="C81" s="99"/>
      <c r="D81" s="51" t="s">
        <v>42</v>
      </c>
      <c r="E81" s="52"/>
      <c r="F81" s="45"/>
      <c r="G81" s="46"/>
      <c r="H81" s="45"/>
      <c r="I81" s="46"/>
    </row>
    <row r="82" spans="1:9" ht="27" customHeight="1">
      <c r="A82" s="3"/>
      <c r="B82" s="98" t="s">
        <v>34</v>
      </c>
      <c r="C82" s="99"/>
      <c r="D82" s="49"/>
      <c r="E82" s="50"/>
      <c r="F82" s="43">
        <f>+D32/D48*100</f>
        <v>66.02017341709335</v>
      </c>
      <c r="G82" s="44"/>
      <c r="H82" s="43">
        <f>+G32/G48*100-0.01</f>
        <v>69.08690093867095</v>
      </c>
      <c r="I82" s="44"/>
    </row>
    <row r="83" spans="1:9" ht="27" customHeight="1">
      <c r="A83" s="11"/>
      <c r="B83" s="100" t="s">
        <v>35</v>
      </c>
      <c r="C83" s="101"/>
      <c r="D83" s="49"/>
      <c r="E83" s="50"/>
      <c r="F83" s="43">
        <f>100-F82</f>
        <v>33.979826582906654</v>
      </c>
      <c r="G83" s="44"/>
      <c r="H83" s="43">
        <f>100-H82</f>
        <v>30.91309906132905</v>
      </c>
      <c r="I83" s="44"/>
    </row>
    <row r="84" spans="1:9" ht="27" customHeight="1">
      <c r="A84" s="12">
        <v>3</v>
      </c>
      <c r="B84" s="98" t="s">
        <v>36</v>
      </c>
      <c r="C84" s="99"/>
      <c r="D84" s="51" t="s">
        <v>43</v>
      </c>
      <c r="E84" s="52"/>
      <c r="F84" s="45"/>
      <c r="G84" s="46"/>
      <c r="H84" s="45"/>
      <c r="I84" s="46"/>
    </row>
    <row r="85" spans="1:9" ht="27" customHeight="1">
      <c r="A85" s="3"/>
      <c r="B85" s="98" t="s">
        <v>37</v>
      </c>
      <c r="C85" s="99"/>
      <c r="D85" s="49"/>
      <c r="E85" s="50"/>
      <c r="F85" s="43">
        <f>+D16/D33</f>
        <v>0.06963612711455457</v>
      </c>
      <c r="G85" s="44"/>
      <c r="H85" s="43">
        <f>+G16/G33+0.01</f>
        <v>0.20088474758891073</v>
      </c>
      <c r="I85" s="44"/>
    </row>
    <row r="86" spans="1:9" ht="27" customHeight="1">
      <c r="A86" s="11"/>
      <c r="B86" s="100" t="s">
        <v>38</v>
      </c>
      <c r="C86" s="101"/>
      <c r="D86" s="47"/>
      <c r="E86" s="48"/>
      <c r="F86" s="40">
        <f>+D31/D32</f>
        <v>1.5146885387324491</v>
      </c>
      <c r="G86" s="41"/>
      <c r="H86" s="40">
        <f>G31/G32</f>
        <v>1.4472429101959006</v>
      </c>
      <c r="I86" s="41"/>
    </row>
    <row r="87" spans="1:9" ht="27" customHeight="1">
      <c r="A87" s="12">
        <v>4</v>
      </c>
      <c r="B87" s="98" t="s">
        <v>39</v>
      </c>
      <c r="C87" s="99"/>
      <c r="D87" s="49" t="s">
        <v>42</v>
      </c>
      <c r="E87" s="50"/>
      <c r="F87" s="43"/>
      <c r="G87" s="44"/>
      <c r="H87" s="43"/>
      <c r="I87" s="44"/>
    </row>
    <row r="88" spans="1:9" ht="27" customHeight="1">
      <c r="A88" s="3"/>
      <c r="B88" s="98" t="s">
        <v>40</v>
      </c>
      <c r="C88" s="99"/>
      <c r="D88" s="49"/>
      <c r="E88" s="50"/>
      <c r="F88" s="43">
        <f>+D66/D48*100</f>
        <v>4.851263853244778</v>
      </c>
      <c r="G88" s="44"/>
      <c r="H88" s="43">
        <v>4.68</v>
      </c>
      <c r="I88" s="44"/>
    </row>
    <row r="89" spans="1:9" ht="27" customHeight="1">
      <c r="A89" s="3"/>
      <c r="B89" s="98" t="s">
        <v>41</v>
      </c>
      <c r="C89" s="99"/>
      <c r="D89" s="49"/>
      <c r="E89" s="50"/>
      <c r="F89" s="43">
        <f>+D66/(D55+D58+D63)*100</f>
        <v>14.909255901067517</v>
      </c>
      <c r="G89" s="44"/>
      <c r="H89" s="43">
        <v>14.95</v>
      </c>
      <c r="I89" s="44"/>
    </row>
    <row r="90" spans="1:9" ht="27" customHeight="1">
      <c r="A90" s="11"/>
      <c r="B90" s="106" t="s">
        <v>44</v>
      </c>
      <c r="C90" s="107"/>
      <c r="D90" s="47"/>
      <c r="E90" s="48"/>
      <c r="F90" s="40">
        <f>+D68/D35*100</f>
        <v>12.27812891076338</v>
      </c>
      <c r="G90" s="41"/>
      <c r="H90" s="40">
        <v>13.02</v>
      </c>
      <c r="I90" s="41"/>
    </row>
    <row r="92" spans="4:8" ht="16.5">
      <c r="D92" s="86" t="s">
        <v>98</v>
      </c>
      <c r="E92" s="86"/>
      <c r="F92" s="86"/>
      <c r="G92" s="86"/>
      <c r="H92" s="86"/>
    </row>
    <row r="93" spans="4:8" ht="16.5">
      <c r="D93" s="87" t="s">
        <v>46</v>
      </c>
      <c r="E93" s="87"/>
      <c r="F93" s="87"/>
      <c r="G93" s="87"/>
      <c r="H93" s="87"/>
    </row>
    <row r="97" spans="4:8" ht="16.5">
      <c r="D97" s="88"/>
      <c r="E97" s="88"/>
      <c r="F97" s="88"/>
      <c r="G97" s="88"/>
      <c r="H97" s="88"/>
    </row>
  </sheetData>
  <mergeCells count="233">
    <mergeCell ref="B89:C89"/>
    <mergeCell ref="B90:C90"/>
    <mergeCell ref="A6:B6"/>
    <mergeCell ref="A10:I10"/>
    <mergeCell ref="B48:C48"/>
    <mergeCell ref="B84:C84"/>
    <mergeCell ref="B85:C85"/>
    <mergeCell ref="B86:C86"/>
    <mergeCell ref="B87:C87"/>
    <mergeCell ref="B81:C81"/>
    <mergeCell ref="B82:C82"/>
    <mergeCell ref="B83:C83"/>
    <mergeCell ref="B88:C88"/>
    <mergeCell ref="B77:C77"/>
    <mergeCell ref="B78:C78"/>
    <mergeCell ref="B79:C79"/>
    <mergeCell ref="B80:C80"/>
    <mergeCell ref="B66:C66"/>
    <mergeCell ref="B67:C67"/>
    <mergeCell ref="B69:C69"/>
    <mergeCell ref="B70:C70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39:C39"/>
    <mergeCell ref="B41:C41"/>
    <mergeCell ref="B42:C42"/>
    <mergeCell ref="B47:C47"/>
    <mergeCell ref="B43:C43"/>
    <mergeCell ref="B44:C44"/>
    <mergeCell ref="B45:C45"/>
    <mergeCell ref="B46:C46"/>
    <mergeCell ref="B35:C35"/>
    <mergeCell ref="B36:C36"/>
    <mergeCell ref="B37:C37"/>
    <mergeCell ref="B38:C38"/>
    <mergeCell ref="C2:I2"/>
    <mergeCell ref="C3:I3"/>
    <mergeCell ref="C4:I4"/>
    <mergeCell ref="G14:I14"/>
    <mergeCell ref="D14:F14"/>
    <mergeCell ref="A8:I8"/>
    <mergeCell ref="A9:I9"/>
    <mergeCell ref="A12:I12"/>
    <mergeCell ref="B23:C23"/>
    <mergeCell ref="B24:C24"/>
    <mergeCell ref="B15:C15"/>
    <mergeCell ref="B16:C16"/>
    <mergeCell ref="B17:C17"/>
    <mergeCell ref="B18:C18"/>
    <mergeCell ref="B19:C19"/>
    <mergeCell ref="B20:C20"/>
    <mergeCell ref="B21:C21"/>
    <mergeCell ref="B29:C29"/>
    <mergeCell ref="B30:C30"/>
    <mergeCell ref="B25:C25"/>
    <mergeCell ref="B26:C26"/>
    <mergeCell ref="B27:C27"/>
    <mergeCell ref="B28:C28"/>
    <mergeCell ref="G16:I16"/>
    <mergeCell ref="D92:H92"/>
    <mergeCell ref="D93:H93"/>
    <mergeCell ref="D97:H97"/>
    <mergeCell ref="A73:I73"/>
    <mergeCell ref="A75:I75"/>
    <mergeCell ref="A74:I74"/>
    <mergeCell ref="H80:I80"/>
    <mergeCell ref="D81:E81"/>
    <mergeCell ref="H81:I81"/>
    <mergeCell ref="G15:I15"/>
    <mergeCell ref="B14:C14"/>
    <mergeCell ref="D24:F24"/>
    <mergeCell ref="D25:F25"/>
    <mergeCell ref="G17:I17"/>
    <mergeCell ref="G18:I18"/>
    <mergeCell ref="G24:I24"/>
    <mergeCell ref="G25:I25"/>
    <mergeCell ref="G19:I19"/>
    <mergeCell ref="G20:I20"/>
    <mergeCell ref="D26:F26"/>
    <mergeCell ref="D15:F15"/>
    <mergeCell ref="D16:F16"/>
    <mergeCell ref="D23:F23"/>
    <mergeCell ref="D21:F21"/>
    <mergeCell ref="D17:F17"/>
    <mergeCell ref="D18:F18"/>
    <mergeCell ref="D19:F19"/>
    <mergeCell ref="D20:F20"/>
    <mergeCell ref="D22:F22"/>
    <mergeCell ref="D31:F31"/>
    <mergeCell ref="D32:F32"/>
    <mergeCell ref="D27:F27"/>
    <mergeCell ref="D28:F28"/>
    <mergeCell ref="D29:F29"/>
    <mergeCell ref="D30:F30"/>
    <mergeCell ref="G27:I27"/>
    <mergeCell ref="G28:I28"/>
    <mergeCell ref="G29:I29"/>
    <mergeCell ref="G30:I30"/>
    <mergeCell ref="G21:I21"/>
    <mergeCell ref="G23:I23"/>
    <mergeCell ref="G35:I35"/>
    <mergeCell ref="B68:C68"/>
    <mergeCell ref="G31:I31"/>
    <mergeCell ref="G32:I32"/>
    <mergeCell ref="D41:F41"/>
    <mergeCell ref="D39:F39"/>
    <mergeCell ref="B31:C31"/>
    <mergeCell ref="B32:C32"/>
    <mergeCell ref="B33:C33"/>
    <mergeCell ref="B34:C34"/>
    <mergeCell ref="G41:I41"/>
    <mergeCell ref="G42:I42"/>
    <mergeCell ref="D36:F36"/>
    <mergeCell ref="D37:F37"/>
    <mergeCell ref="D38:F38"/>
    <mergeCell ref="D33:F33"/>
    <mergeCell ref="D34:F34"/>
    <mergeCell ref="D35:F35"/>
    <mergeCell ref="G47:I47"/>
    <mergeCell ref="G48:I48"/>
    <mergeCell ref="G43:I43"/>
    <mergeCell ref="G44:I44"/>
    <mergeCell ref="G45:I45"/>
    <mergeCell ref="G46:I46"/>
    <mergeCell ref="D48:F48"/>
    <mergeCell ref="D42:F42"/>
    <mergeCell ref="D47:F47"/>
    <mergeCell ref="D52:F52"/>
    <mergeCell ref="D43:F43"/>
    <mergeCell ref="D44:F44"/>
    <mergeCell ref="D45:F45"/>
    <mergeCell ref="D46:F46"/>
    <mergeCell ref="G52:I52"/>
    <mergeCell ref="D53:F53"/>
    <mergeCell ref="A50:I50"/>
    <mergeCell ref="B52:C52"/>
    <mergeCell ref="B53:C53"/>
    <mergeCell ref="D54:F54"/>
    <mergeCell ref="G53:I53"/>
    <mergeCell ref="G54:I54"/>
    <mergeCell ref="D55:F55"/>
    <mergeCell ref="G55:I55"/>
    <mergeCell ref="G63:I63"/>
    <mergeCell ref="D56:F56"/>
    <mergeCell ref="D57:F57"/>
    <mergeCell ref="D58:F58"/>
    <mergeCell ref="D59:F59"/>
    <mergeCell ref="D63:F63"/>
    <mergeCell ref="D60:F60"/>
    <mergeCell ref="D61:F61"/>
    <mergeCell ref="D62:F62"/>
    <mergeCell ref="G56:I56"/>
    <mergeCell ref="G57:I57"/>
    <mergeCell ref="G58:I58"/>
    <mergeCell ref="G62:I62"/>
    <mergeCell ref="G59:I59"/>
    <mergeCell ref="G60:I60"/>
    <mergeCell ref="G61:I61"/>
    <mergeCell ref="G64:I64"/>
    <mergeCell ref="D69:F69"/>
    <mergeCell ref="D64:F64"/>
    <mergeCell ref="D65:F65"/>
    <mergeCell ref="D66:F66"/>
    <mergeCell ref="D67:F67"/>
    <mergeCell ref="H78:I78"/>
    <mergeCell ref="H79:I79"/>
    <mergeCell ref="G65:I65"/>
    <mergeCell ref="G66:I66"/>
    <mergeCell ref="G67:I67"/>
    <mergeCell ref="G69:I69"/>
    <mergeCell ref="D77:E77"/>
    <mergeCell ref="F77:G77"/>
    <mergeCell ref="H77:I77"/>
    <mergeCell ref="D68:F68"/>
    <mergeCell ref="G68:I68"/>
    <mergeCell ref="G70:I70"/>
    <mergeCell ref="D70:F70"/>
    <mergeCell ref="A72:I72"/>
    <mergeCell ref="D79:E79"/>
    <mergeCell ref="D80:E80"/>
    <mergeCell ref="F78:G78"/>
    <mergeCell ref="F79:G79"/>
    <mergeCell ref="F80:G80"/>
    <mergeCell ref="D78:E78"/>
    <mergeCell ref="D82:E82"/>
    <mergeCell ref="D83:E83"/>
    <mergeCell ref="D84:E84"/>
    <mergeCell ref="D85:E85"/>
    <mergeCell ref="D90:E90"/>
    <mergeCell ref="F81:G81"/>
    <mergeCell ref="F82:G82"/>
    <mergeCell ref="F83:G83"/>
    <mergeCell ref="F86:G86"/>
    <mergeCell ref="F90:G90"/>
    <mergeCell ref="D86:E86"/>
    <mergeCell ref="D87:E87"/>
    <mergeCell ref="D88:E88"/>
    <mergeCell ref="D89:E89"/>
    <mergeCell ref="H83:I83"/>
    <mergeCell ref="F84:G84"/>
    <mergeCell ref="F85:G85"/>
    <mergeCell ref="H84:I84"/>
    <mergeCell ref="H85:I85"/>
    <mergeCell ref="H90:I90"/>
    <mergeCell ref="A76:I76"/>
    <mergeCell ref="H86:I86"/>
    <mergeCell ref="F87:G87"/>
    <mergeCell ref="F88:G88"/>
    <mergeCell ref="F89:G89"/>
    <mergeCell ref="H87:I87"/>
    <mergeCell ref="H88:I88"/>
    <mergeCell ref="H89:I89"/>
    <mergeCell ref="H82:I82"/>
    <mergeCell ref="G22:I22"/>
    <mergeCell ref="D40:F40"/>
    <mergeCell ref="G40:I40"/>
    <mergeCell ref="G36:I36"/>
    <mergeCell ref="G37:I37"/>
    <mergeCell ref="G38:I38"/>
    <mergeCell ref="G39:I39"/>
    <mergeCell ref="G33:I33"/>
    <mergeCell ref="G34:I34"/>
    <mergeCell ref="G26:I26"/>
  </mergeCells>
  <printOptions horizontalCentered="1"/>
  <pageMargins left="0.75" right="0.5" top="0.75" bottom="0.75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2003-01-01T00:55:49Z</cp:lastPrinted>
  <dcterms:created xsi:type="dcterms:W3CDTF">2006-03-06T02:58:18Z</dcterms:created>
  <dcterms:modified xsi:type="dcterms:W3CDTF">2007-01-20T09:50:45Z</dcterms:modified>
  <cp:category/>
  <cp:version/>
  <cp:contentType/>
  <cp:contentStatus/>
</cp:coreProperties>
</file>